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29.05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6" l="1"/>
  <c r="O7" i="15"/>
  <c r="P7" i="15"/>
  <c r="O9" i="15" l="1"/>
  <c r="O4" i="15"/>
  <c r="P9" i="15"/>
  <c r="O10" i="15" l="1"/>
  <c r="Q23" i="3"/>
  <c r="P4" i="15" l="1"/>
  <c r="N42" i="4" l="1"/>
  <c r="M42" i="4"/>
  <c r="K42" i="4"/>
  <c r="J42" i="4"/>
  <c r="I42" i="4"/>
  <c r="G42" i="4"/>
  <c r="F42" i="4"/>
  <c r="E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U23" i="15"/>
  <c r="T23" i="15"/>
  <c r="S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<sst xmlns="http://schemas.openxmlformats.org/spreadsheetml/2006/main" count="742" uniqueCount="145">
  <si>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</si>
  <si>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</si>
  <si>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</si>
  <si>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</si>
  <si>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</si>
  <si>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</si>
  <si>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</si>
  <si>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</si>
  <si>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</si>
  <si>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</si>
  <si>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</si>
  <si>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</si>
  <si>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</si>
  <si>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</si>
  <si>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</si>
  <si>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</si>
  <si>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</si>
  <si>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</si>
  <si>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</si>
  <si>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</si>
  <si>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</si>
  <si>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</si>
  <si>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</si>
  <si>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</si>
  <si>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</si>
  <si>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</si>
  <si>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</si>
  <si>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</si>
  <si>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</si>
  <si>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</si>
  <si>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</si>
  <si>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</si>
  <si>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</si>
  <si>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</si>
  <si>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</si>
  <si>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</si>
  <si>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</si>
  <si>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</si>
  <si>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</si>
  <si>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</si>
  <si>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</si>
  <si>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</si>
  <si>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</si>
  <si>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</si>
  <si>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</si>
  <si>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</si>
  <si>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</si>
  <si>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</si>
  <si>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</si>
  <si>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</si>
  <si>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</si>
  <si>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</si>
  <si>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</si>
  <si>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</si>
  <si>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</si>
  <si>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</si>
  <si>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</si>
  <si>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</si>
  <si>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</si>
  <si>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</si>
  <si>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</si>
  <si>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</si>
  <si>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</si>
  <si>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</si>
  <si>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</si>
  <si>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</si>
  <si>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</si>
  <si>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</si>
  <si>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</si>
  <si>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</si>
  <si>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</si>
  <si>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</si>
  <si>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</si>
  <si>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</si>
  <si>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</si>
  <si>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</si>
  <si>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</si>
  <si>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</si>
  <si>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</si>
  <si>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</si>
  <si>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</si>
  <si>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</si>
  <si>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</si>
  <si>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</si>
  <si>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</si>
  <si>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</si>
  <si>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</si>
  <si>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</si>
  <si>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</si>
  <si>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</si>
  <si>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</si>
  <si>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</si>
  <si>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</si>
  <si>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</si>
  <si>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</si>
  <si>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</si>
  <si>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</si>
  <si>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</si>
  <si>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</si>
  <si>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</si>
  <si>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</si>
  <si>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</si>
  <si>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</si>
  <si>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</si>
  <si>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</si>
  <si>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</si>
  <si>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</si>
  <si>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</si>
  <si>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</si>
  <si>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</si>
  <si>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</si>
  <si>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</si>
  <si>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</si>
  <si>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</si>
  <si>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</si>
  <si>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</si>
  <si>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</si>
  <si>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</si>
  <si>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</si>
  <si>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</si>
  <si>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</si>
  <si>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</si>
  <si>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</si>
  <si>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</si>
  <si>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</si>
  <si>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</si>
  <si>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</si>
  <si>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</si>
  <si>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</si>
  <si>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</si>
  <si>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</si>
  <si>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</si>
  <si>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</si>
  <si>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</si>
  <si>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</si>
  <si>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</si>
  <si>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</si>
  <si>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</si>
  <si>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</si>
  <si>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</si>
  <si>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</si>
  <si>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- 29.05.23г.)</t>
  </si>
  <si>
    <t>Данные по выданным договорам гарантии в рамках  
первого направления ГП ДКБ 2025
 (отчет за период с 10.05.23г. - 29.05.23г.)</t>
  </si>
  <si>
    <t>Данные по субьектности  с 10.05.2023г. по 29.05.2023г</t>
  </si>
  <si>
    <t>Размер гарантии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</si>
</sst>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14937</v>
      </c>
      <c r="K5" s="87">
        <f>'ИТОГО 20-21-22-23гг. '!P5</f>
        <v>91104054741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1.9950458592756244E-2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3941403483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57</v>
      </c>
      <c r="K14" s="87">
        <f>'ИТОГО 20-21-22-23гг. '!P14</f>
        <v>779700000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4456605</v>
      </c>
      <c r="K15" s="207">
        <f>SUM(K3:K14)</f>
        <v>241092033330.85999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3.4039364045052229E-4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I1" workbookViewId="0">
      <selection activeCell="M13" sqref="M1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5" width="22.7109375" style="31" customWidth="1"/>
    <col min="16" max="16" width="17.140625" style="30" customWidth="1"/>
    <col min="17" max="17" width="5.42578125" style="31" customWidth="1"/>
    <col min="18" max="18" width="25" style="29" customWidth="1"/>
    <col min="19" max="19" width="9.42578125" style="31" customWidth="1"/>
    <col min="20" max="20" width="22.7109375" style="29" customWidth="1"/>
    <col min="21" max="21" width="25.140625" style="29" customWidth="1"/>
    <col min="22" max="22" width="22.42578125" style="29" customWidth="1"/>
    <col min="23" max="23" width="29" style="29" customWidth="1"/>
    <col min="24" max="16384" width="9.140625" style="29"/>
  </cols>
  <sheetData>
    <row r="1" spans="1:33" s="28" customFormat="1" ht="60.75" customHeight="1" x14ac:dyDescent="0.25">
      <c r="A1" s="247" t="s">
        <v>139</v>
      </c>
      <c r="B1" s="247"/>
      <c r="C1" s="247"/>
      <c r="D1" s="247"/>
      <c r="E1" s="247"/>
      <c r="F1" s="247"/>
      <c r="G1" s="144"/>
      <c r="H1" s="144"/>
      <c r="I1" s="17"/>
      <c r="J1" s="250" t="s">
        <v>141</v>
      </c>
      <c r="K1" s="250"/>
      <c r="L1" s="250"/>
      <c r="M1" s="250"/>
      <c r="N1" s="250"/>
      <c r="O1" s="8"/>
      <c r="P1" s="26"/>
      <c r="Q1" s="27"/>
      <c r="R1" s="247" t="s">
        <v>137</v>
      </c>
      <c r="S1" s="247"/>
      <c r="T1" s="247"/>
      <c r="U1" s="247"/>
    </row>
    <row r="2" spans="1:33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140</v>
      </c>
      <c r="P2" s="243" t="s">
        <v>144</v>
      </c>
      <c r="Q2" s="93" t="s">
        <v>0</v>
      </c>
      <c r="R2" s="93" t="s">
        <v>45</v>
      </c>
      <c r="S2" s="93" t="s">
        <v>16</v>
      </c>
      <c r="T2" s="93" t="s">
        <v>42</v>
      </c>
      <c r="U2" s="93" t="s">
        <v>43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3"/>
      <c r="Q3" s="18">
        <v>1</v>
      </c>
      <c r="R3" s="1" t="s">
        <v>44</v>
      </c>
      <c r="S3" s="18">
        <v>44</v>
      </c>
      <c r="T3" s="15">
        <v>413833000</v>
      </c>
      <c r="U3" s="15">
        <v>351758050</v>
      </c>
    </row>
    <row r="4" spans="1:33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2249</v>
      </c>
      <c r="M4" s="13">
        <v>15312729000</v>
      </c>
      <c r="N4" s="13">
        <v>13015819650</v>
      </c>
      <c r="O4" s="13">
        <f>N4*20%</f>
        <v>2603163930</v>
      </c>
      <c r="P4" s="13">
        <f>N4/M4</f>
        <v>0.85</v>
      </c>
      <c r="Q4" s="18">
        <v>2</v>
      </c>
      <c r="R4" s="1" t="s">
        <v>19</v>
      </c>
      <c r="S4" s="18">
        <v>176</v>
      </c>
      <c r="T4" s="15">
        <v>1110749000</v>
      </c>
      <c r="U4" s="2">
        <v>944136650</v>
      </c>
    </row>
    <row r="5" spans="1:33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9484180350</v>
      </c>
      <c r="I5" s="9"/>
      <c r="J5" s="35">
        <v>3</v>
      </c>
      <c r="K5" s="3" t="s">
        <v>37</v>
      </c>
      <c r="L5" s="12"/>
      <c r="M5" s="13"/>
      <c r="N5" s="13"/>
      <c r="O5" s="13"/>
      <c r="P5" s="13"/>
      <c r="Q5" s="18">
        <v>3</v>
      </c>
      <c r="R5" s="1" t="s">
        <v>20</v>
      </c>
      <c r="S5" s="18">
        <v>25</v>
      </c>
      <c r="T5" s="2">
        <v>204266000</v>
      </c>
      <c r="U5" s="2">
        <v>173626100</v>
      </c>
    </row>
    <row r="6" spans="1:33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3"/>
      <c r="Q6" s="18">
        <v>4</v>
      </c>
      <c r="R6" s="1" t="s">
        <v>21</v>
      </c>
      <c r="S6" s="18">
        <v>145</v>
      </c>
      <c r="T6" s="2">
        <v>1199132000</v>
      </c>
      <c r="U6" s="2">
        <v>1019262200</v>
      </c>
    </row>
    <row r="7" spans="1:33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>
        <v>2</v>
      </c>
      <c r="M7" s="13">
        <v>26000000</v>
      </c>
      <c r="N7" s="13">
        <v>22100000</v>
      </c>
      <c r="O7" s="13">
        <f>N7*20%</f>
        <v>4420000</v>
      </c>
      <c r="P7" s="13">
        <f>N7/M7</f>
        <v>0.85</v>
      </c>
      <c r="Q7" s="18">
        <v>5</v>
      </c>
      <c r="R7" s="1" t="s">
        <v>22</v>
      </c>
      <c r="S7" s="18">
        <v>86</v>
      </c>
      <c r="T7" s="2">
        <v>653198000</v>
      </c>
      <c r="U7" s="2">
        <v>555218300</v>
      </c>
    </row>
    <row r="8" spans="1:33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1102900000</v>
      </c>
      <c r="I8" s="9"/>
      <c r="J8" s="35">
        <v>6</v>
      </c>
      <c r="K8" s="3" t="s">
        <v>9</v>
      </c>
      <c r="L8" s="12"/>
      <c r="M8" s="13"/>
      <c r="N8" s="13"/>
      <c r="O8" s="13"/>
      <c r="P8" s="13"/>
      <c r="Q8" s="18">
        <v>6</v>
      </c>
      <c r="R8" s="1" t="s">
        <v>23</v>
      </c>
      <c r="S8" s="18">
        <v>261</v>
      </c>
      <c r="T8" s="2">
        <v>1604859000</v>
      </c>
      <c r="U8" s="2">
        <v>1364130150</v>
      </c>
    </row>
    <row r="9" spans="1:33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52</v>
      </c>
      <c r="M9" s="13">
        <v>694700000</v>
      </c>
      <c r="N9" s="13">
        <v>590495000</v>
      </c>
      <c r="O9" s="13">
        <f>N9*20%</f>
        <v>118099000</v>
      </c>
      <c r="P9" s="13">
        <f t="shared" ref="P9" si="1">N9/M9</f>
        <v>0.85</v>
      </c>
      <c r="Q9" s="18">
        <v>7</v>
      </c>
      <c r="R9" s="1" t="s">
        <v>24</v>
      </c>
      <c r="S9" s="18">
        <v>115</v>
      </c>
      <c r="T9" s="2">
        <v>722104000</v>
      </c>
      <c r="U9" s="2">
        <v>613788400</v>
      </c>
    </row>
    <row r="10" spans="1:33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909505000</v>
      </c>
      <c r="I10" s="9"/>
      <c r="J10" s="248" t="s">
        <v>18</v>
      </c>
      <c r="K10" s="249"/>
      <c r="L10" s="108">
        <f>SUM(L3:L9)</f>
        <v>2303</v>
      </c>
      <c r="M10" s="109">
        <f>SUM(M3:M9)</f>
        <v>16033429000</v>
      </c>
      <c r="N10" s="109">
        <f>SUM(N3:N9)</f>
        <v>13628414650</v>
      </c>
      <c r="O10" s="109">
        <f>SUM(O3:O9)</f>
        <v>2725682930</v>
      </c>
      <c r="P10" s="13"/>
      <c r="Q10" s="18">
        <v>8</v>
      </c>
      <c r="R10" s="1" t="s">
        <v>25</v>
      </c>
      <c r="S10" s="18">
        <v>107</v>
      </c>
      <c r="T10" s="2">
        <v>845798000</v>
      </c>
      <c r="U10" s="2">
        <v>718928300</v>
      </c>
    </row>
    <row r="11" spans="1:33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8"/>
      <c r="P11" s="14"/>
      <c r="Q11" s="18">
        <v>9</v>
      </c>
      <c r="R11" s="1" t="s">
        <v>26</v>
      </c>
      <c r="S11" s="18">
        <v>52</v>
      </c>
      <c r="T11" s="2">
        <v>490401000</v>
      </c>
      <c r="U11" s="2">
        <v>416840850</v>
      </c>
    </row>
    <row r="12" spans="1:33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O12" s="148"/>
      <c r="Q12" s="18">
        <v>10</v>
      </c>
      <c r="R12" s="1" t="s">
        <v>27</v>
      </c>
      <c r="S12" s="18">
        <v>178</v>
      </c>
      <c r="T12" s="2">
        <v>947628000</v>
      </c>
      <c r="U12" s="2">
        <v>805483800</v>
      </c>
    </row>
    <row r="13" spans="1:33" x14ac:dyDescent="0.25">
      <c r="B13" s="230"/>
      <c r="C13" s="146"/>
      <c r="D13" s="146"/>
      <c r="E13" s="146"/>
      <c r="F13" s="146"/>
      <c r="G13" s="146"/>
      <c r="H13" s="147"/>
      <c r="I13" s="9"/>
      <c r="J13" s="9"/>
      <c r="M13" s="150"/>
      <c r="N13" s="150"/>
      <c r="O13" s="150"/>
      <c r="Q13" s="18">
        <v>11</v>
      </c>
      <c r="R13" s="1" t="s">
        <v>28</v>
      </c>
      <c r="S13" s="18">
        <v>231</v>
      </c>
      <c r="T13" s="2">
        <v>1757418000</v>
      </c>
      <c r="U13" s="2">
        <v>1493805300</v>
      </c>
    </row>
    <row r="14" spans="1:33" x14ac:dyDescent="0.25">
      <c r="G14" s="146"/>
      <c r="H14" s="147"/>
      <c r="I14" s="9"/>
      <c r="J14" s="9"/>
      <c r="K14" s="192" t="s">
        <v>83</v>
      </c>
      <c r="L14" s="29"/>
      <c r="M14" s="150"/>
      <c r="Q14" s="18">
        <v>12</v>
      </c>
      <c r="R14" s="1" t="s">
        <v>29</v>
      </c>
      <c r="S14" s="18">
        <v>87</v>
      </c>
      <c r="T14" s="2">
        <v>695706000</v>
      </c>
      <c r="U14" s="2">
        <v>591350100</v>
      </c>
    </row>
    <row r="15" spans="1:33" x14ac:dyDescent="0.25">
      <c r="G15" s="146"/>
      <c r="H15" s="147"/>
      <c r="I15" s="9"/>
      <c r="J15" s="10"/>
      <c r="K15" s="192"/>
      <c r="N15" s="150"/>
      <c r="O15" s="150"/>
      <c r="Q15" s="18">
        <v>13</v>
      </c>
      <c r="R15" s="1" t="s">
        <v>30</v>
      </c>
      <c r="S15" s="18">
        <v>48</v>
      </c>
      <c r="T15" s="2">
        <v>317303000</v>
      </c>
      <c r="U15" s="2">
        <v>269707550</v>
      </c>
    </row>
    <row r="16" spans="1:33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Q16" s="18">
        <v>14</v>
      </c>
      <c r="R16" s="1" t="s">
        <v>31</v>
      </c>
      <c r="S16" s="18">
        <v>74</v>
      </c>
      <c r="T16" s="2">
        <v>430639000</v>
      </c>
      <c r="U16" s="2">
        <v>366043150</v>
      </c>
    </row>
    <row r="17" spans="1:25" x14ac:dyDescent="0.25">
      <c r="K17" s="192"/>
      <c r="L17" s="31" t="s">
        <v>83</v>
      </c>
      <c r="M17" s="31" t="s">
        <v>83</v>
      </c>
      <c r="N17" s="31" t="s">
        <v>83</v>
      </c>
      <c r="Q17" s="18">
        <v>15</v>
      </c>
      <c r="R17" s="3" t="s">
        <v>113</v>
      </c>
      <c r="S17" s="12">
        <v>12</v>
      </c>
      <c r="T17" s="36">
        <v>90076000</v>
      </c>
      <c r="U17" s="36">
        <v>76564600</v>
      </c>
    </row>
    <row r="18" spans="1:25" x14ac:dyDescent="0.25">
      <c r="C18" s="29" t="s">
        <v>83</v>
      </c>
      <c r="F18" s="150"/>
      <c r="K18" s="192"/>
      <c r="L18" s="31" t="s">
        <v>83</v>
      </c>
      <c r="M18" s="150" t="s">
        <v>83</v>
      </c>
      <c r="Q18" s="18">
        <v>16</v>
      </c>
      <c r="R18" s="3" t="s">
        <v>110</v>
      </c>
      <c r="S18" s="12">
        <v>34</v>
      </c>
      <c r="T18" s="36">
        <v>275440000</v>
      </c>
      <c r="U18" s="36">
        <v>234124000</v>
      </c>
    </row>
    <row r="19" spans="1:25" x14ac:dyDescent="0.25">
      <c r="K19" s="29" t="s">
        <v>83</v>
      </c>
      <c r="M19" s="31" t="s">
        <v>83</v>
      </c>
      <c r="N19" s="31" t="s">
        <v>83</v>
      </c>
      <c r="Q19" s="12">
        <v>17</v>
      </c>
      <c r="R19" s="3" t="s">
        <v>114</v>
      </c>
      <c r="S19" s="12">
        <v>72</v>
      </c>
      <c r="T19" s="36">
        <v>603163000</v>
      </c>
      <c r="U19" s="36">
        <v>512688550</v>
      </c>
    </row>
    <row r="20" spans="1:25" x14ac:dyDescent="0.25">
      <c r="E20" s="179"/>
      <c r="M20" s="150"/>
      <c r="Q20" s="12">
        <v>18</v>
      </c>
      <c r="R20" s="3" t="s">
        <v>128</v>
      </c>
      <c r="S20" s="12">
        <v>220</v>
      </c>
      <c r="T20" s="36">
        <v>1540397000</v>
      </c>
      <c r="U20" s="36">
        <v>1309337450</v>
      </c>
    </row>
    <row r="21" spans="1:25" x14ac:dyDescent="0.25">
      <c r="E21" s="179"/>
      <c r="K21" s="29" t="s">
        <v>83</v>
      </c>
      <c r="Q21" s="12">
        <v>19</v>
      </c>
      <c r="R21" s="1" t="s">
        <v>33</v>
      </c>
      <c r="S21" s="18">
        <v>129</v>
      </c>
      <c r="T21" s="2">
        <v>965097000</v>
      </c>
      <c r="U21" s="2">
        <v>820332450</v>
      </c>
    </row>
    <row r="22" spans="1:25" x14ac:dyDescent="0.25">
      <c r="E22" s="179"/>
      <c r="K22" s="29" t="s">
        <v>83</v>
      </c>
      <c r="M22" s="150"/>
      <c r="P22" s="30" t="s">
        <v>83</v>
      </c>
      <c r="Q22" s="12">
        <v>20</v>
      </c>
      <c r="R22" s="1" t="s">
        <v>32</v>
      </c>
      <c r="S22" s="18">
        <v>207</v>
      </c>
      <c r="T22" s="2">
        <v>1166222000</v>
      </c>
      <c r="U22" s="2">
        <v>991288700</v>
      </c>
    </row>
    <row r="23" spans="1:25" x14ac:dyDescent="0.25">
      <c r="Q23" s="110"/>
      <c r="R23" s="111" t="s">
        <v>18</v>
      </c>
      <c r="S23" s="112">
        <f>SUM(S3:S22)</f>
        <v>2303</v>
      </c>
      <c r="T23" s="113">
        <f>SUM(T3:T22)</f>
        <v>16033429000</v>
      </c>
      <c r="U23" s="113">
        <f>SUM(U3:U22)</f>
        <v>13628414650</v>
      </c>
    </row>
    <row r="24" spans="1:25" x14ac:dyDescent="0.25">
      <c r="K24" s="34"/>
      <c r="M24" s="31" t="s">
        <v>83</v>
      </c>
      <c r="N24" s="31" t="s">
        <v>83</v>
      </c>
      <c r="Q24" s="19"/>
      <c r="R24" s="30"/>
      <c r="T24" s="34"/>
      <c r="U24" s="34"/>
    </row>
    <row r="25" spans="1:25" x14ac:dyDescent="0.25">
      <c r="A25" s="29"/>
      <c r="D25" s="29"/>
      <c r="E25" s="180"/>
      <c r="F25" s="29"/>
      <c r="K25" s="29" t="s">
        <v>83</v>
      </c>
      <c r="L25" s="31" t="s">
        <v>83</v>
      </c>
      <c r="Q25" s="19"/>
      <c r="R25" s="30"/>
    </row>
    <row r="26" spans="1:25" x14ac:dyDescent="0.25">
      <c r="A26" s="29"/>
      <c r="D26" s="29"/>
      <c r="E26" s="180"/>
      <c r="F26" s="29"/>
      <c r="Q26" s="19" t="s">
        <v>83</v>
      </c>
      <c r="R26" s="29" t="s">
        <v>83</v>
      </c>
    </row>
    <row r="27" spans="1:25" x14ac:dyDescent="0.25">
      <c r="A27" s="29"/>
      <c r="D27" s="29"/>
      <c r="E27" s="29"/>
      <c r="F27" s="29"/>
      <c r="P27" s="30" t="s">
        <v>83</v>
      </c>
    </row>
    <row r="28" spans="1:25" x14ac:dyDescent="0.25">
      <c r="A28" s="29"/>
      <c r="D28" s="29"/>
      <c r="E28" s="29"/>
      <c r="F28" s="29"/>
      <c r="M28" s="31" t="s">
        <v>83</v>
      </c>
    </row>
    <row r="29" spans="1:25" x14ac:dyDescent="0.25">
      <c r="A29" s="29"/>
      <c r="D29" s="29"/>
      <c r="E29" s="29"/>
      <c r="F29" s="29"/>
      <c r="R29" s="29" t="s">
        <v>83</v>
      </c>
    </row>
    <row r="30" spans="1:25" x14ac:dyDescent="0.25">
      <c r="A30" s="29"/>
      <c r="D30" s="29"/>
      <c r="E30" s="29"/>
      <c r="F30" s="29"/>
      <c r="R30" s="29" t="s">
        <v>83</v>
      </c>
    </row>
    <row r="31" spans="1:25" x14ac:dyDescent="0.25">
      <c r="G31" s="29"/>
      <c r="H31" s="29"/>
      <c r="P31" s="30" t="s">
        <v>83</v>
      </c>
    </row>
    <row r="32" spans="1:25" x14ac:dyDescent="0.25">
      <c r="G32" s="29"/>
      <c r="H32" s="29"/>
      <c r="Y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R1:U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4" zoomScale="90" zoomScaleNormal="80" zoomScaleSheetLayoutView="90" workbookViewId="0">
      <selection activeCell="J33" sqref="J33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141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2249</v>
      </c>
      <c r="M5" s="239">
        <v>15312729000</v>
      </c>
      <c r="N5" s="239">
        <v>13015819650</v>
      </c>
      <c r="O5" s="187">
        <f t="shared" si="0"/>
        <v>14937</v>
      </c>
      <c r="P5" s="87">
        <f t="shared" si="1"/>
        <v>91104054741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2</v>
      </c>
      <c r="M9" s="239">
        <v>26000000</v>
      </c>
      <c r="N9" s="239">
        <v>22100000</v>
      </c>
      <c r="O9" s="187">
        <v>4420000</v>
      </c>
      <c r="P9" s="87">
        <f t="shared" si="1"/>
        <v>3941403483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/>
      <c r="M11" s="239"/>
      <c r="N11" s="239"/>
      <c r="O11" s="187">
        <f t="shared" si="0"/>
        <v>125</v>
      </c>
      <c r="P11" s="87">
        <f t="shared" si="1"/>
        <v>1447434900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52</v>
      </c>
      <c r="M14" s="239">
        <v>694700000</v>
      </c>
      <c r="N14" s="239">
        <v>590495000</v>
      </c>
      <c r="O14" s="187">
        <f t="shared" si="0"/>
        <v>57</v>
      </c>
      <c r="P14" s="87">
        <f t="shared" si="1"/>
        <v>779700000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2303</v>
      </c>
      <c r="M15" s="115">
        <f t="shared" si="5"/>
        <v>16033429000</v>
      </c>
      <c r="N15" s="115">
        <f>SUM(N3:N14)</f>
        <v>13628414650</v>
      </c>
      <c r="O15" s="188">
        <f>SUM(O3:O14)</f>
        <v>4456605</v>
      </c>
      <c r="P15" s="117">
        <f t="shared" ref="P15:Q15" si="6">SUM(P3:P14)</f>
        <v>241092033330.85999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138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44</v>
      </c>
      <c r="M20" s="240">
        <v>413833000</v>
      </c>
      <c r="N20" s="240">
        <v>351758050</v>
      </c>
      <c r="O20" s="189">
        <f>C20+F20+I20+L20</f>
        <v>1013</v>
      </c>
      <c r="P20" s="90">
        <f>D20+G20+J20+M20</f>
        <v>8680912190</v>
      </c>
      <c r="Q20" s="91">
        <f>E20+H20+K20+N20</f>
        <v>7303538283.8500004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176</v>
      </c>
      <c r="M21" s="241">
        <v>1110749000</v>
      </c>
      <c r="N21" s="241">
        <v>944136650</v>
      </c>
      <c r="O21" s="189">
        <f t="shared" ref="O21:O39" si="8">C21+F21+I21+L21</f>
        <v>3929</v>
      </c>
      <c r="P21" s="90">
        <f t="shared" ref="P21:P39" si="9">D21+G21+J21+M21</f>
        <v>24623396850</v>
      </c>
      <c r="Q21" s="91">
        <f t="shared" ref="Q21:Q39" si="10">E21+H21+K21+N21</f>
        <v>20617816080.199997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25</v>
      </c>
      <c r="M22" s="241">
        <v>204266000</v>
      </c>
      <c r="N22" s="241">
        <v>173626100</v>
      </c>
      <c r="O22" s="189">
        <f t="shared" si="8"/>
        <v>1586</v>
      </c>
      <c r="P22" s="90">
        <f t="shared" si="9"/>
        <v>10182636985</v>
      </c>
      <c r="Q22" s="91">
        <f t="shared" si="10"/>
        <v>8635880846.4599991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145</v>
      </c>
      <c r="M23" s="241">
        <v>1199132000</v>
      </c>
      <c r="N23" s="241">
        <v>1019262200</v>
      </c>
      <c r="O23" s="189">
        <f t="shared" si="8"/>
        <v>1901</v>
      </c>
      <c r="P23" s="90">
        <f t="shared" si="9"/>
        <v>14247813824</v>
      </c>
      <c r="Q23" s="91">
        <f t="shared" si="10"/>
        <v>12057735561.889999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86</v>
      </c>
      <c r="M24" s="241">
        <v>653198000</v>
      </c>
      <c r="N24" s="241">
        <v>555218300</v>
      </c>
      <c r="O24" s="189">
        <f t="shared" si="8"/>
        <v>1843</v>
      </c>
      <c r="P24" s="90">
        <f t="shared" si="9"/>
        <v>11443707145</v>
      </c>
      <c r="Q24" s="91">
        <f t="shared" si="10"/>
        <v>9580153795.3400002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261</v>
      </c>
      <c r="M25" s="241">
        <v>1604859000</v>
      </c>
      <c r="N25" s="241">
        <v>1364130150</v>
      </c>
      <c r="O25" s="189">
        <f t="shared" si="8"/>
        <v>3151</v>
      </c>
      <c r="P25" s="90">
        <f t="shared" si="9"/>
        <v>18135196377</v>
      </c>
      <c r="Q25" s="91">
        <f t="shared" si="10"/>
        <v>15349811895.450001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115</v>
      </c>
      <c r="M26" s="241">
        <v>722104000</v>
      </c>
      <c r="N26" s="241">
        <v>613788400</v>
      </c>
      <c r="O26" s="189">
        <f t="shared" si="8"/>
        <v>1899</v>
      </c>
      <c r="P26" s="90">
        <f t="shared" si="9"/>
        <v>11177332785</v>
      </c>
      <c r="Q26" s="91">
        <f t="shared" si="10"/>
        <v>9433279149.7000008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107</v>
      </c>
      <c r="M27" s="241">
        <v>845798000</v>
      </c>
      <c r="N27" s="241">
        <v>718928300</v>
      </c>
      <c r="O27" s="189">
        <f t="shared" si="8"/>
        <v>2098</v>
      </c>
      <c r="P27" s="90">
        <f t="shared" si="9"/>
        <v>13939895590</v>
      </c>
      <c r="Q27" s="91">
        <f t="shared" si="10"/>
        <v>11762077388.459999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52</v>
      </c>
      <c r="M28" s="241">
        <v>490401000</v>
      </c>
      <c r="N28" s="241">
        <v>416840850</v>
      </c>
      <c r="O28" s="189">
        <f t="shared" si="8"/>
        <v>1447</v>
      </c>
      <c r="P28" s="90">
        <f t="shared" si="9"/>
        <v>10703806271.459999</v>
      </c>
      <c r="Q28" s="91">
        <f t="shared" si="10"/>
        <v>9033955568.7299995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178</v>
      </c>
      <c r="M29" s="241">
        <v>947628000</v>
      </c>
      <c r="N29" s="241">
        <v>805483800</v>
      </c>
      <c r="O29" s="189">
        <f t="shared" si="8"/>
        <v>2782</v>
      </c>
      <c r="P29" s="90">
        <f t="shared" si="9"/>
        <v>14879121350</v>
      </c>
      <c r="Q29" s="91">
        <f t="shared" si="10"/>
        <v>12549448059.970001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231</v>
      </c>
      <c r="M30" s="241">
        <v>1757418000</v>
      </c>
      <c r="N30" s="241">
        <v>1493805300</v>
      </c>
      <c r="O30" s="189">
        <f t="shared" si="8"/>
        <v>2571</v>
      </c>
      <c r="P30" s="90">
        <f t="shared" si="9"/>
        <v>20122667617</v>
      </c>
      <c r="Q30" s="91">
        <f t="shared" si="10"/>
        <v>16998364991.850002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87</v>
      </c>
      <c r="M31" s="241">
        <v>695706000</v>
      </c>
      <c r="N31" s="241">
        <v>591350100</v>
      </c>
      <c r="O31" s="189">
        <f t="shared" si="8"/>
        <v>1416</v>
      </c>
      <c r="P31" s="90">
        <f t="shared" si="9"/>
        <v>9635093623</v>
      </c>
      <c r="Q31" s="91">
        <f t="shared" si="10"/>
        <v>8155420516.79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48</v>
      </c>
      <c r="M32" s="241">
        <v>317303000</v>
      </c>
      <c r="N32" s="241">
        <v>269707550</v>
      </c>
      <c r="O32" s="189">
        <f t="shared" si="8"/>
        <v>849</v>
      </c>
      <c r="P32" s="90">
        <f t="shared" si="9"/>
        <v>6392874111</v>
      </c>
      <c r="Q32" s="91">
        <f t="shared" si="10"/>
        <v>5392848083.0499992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74</v>
      </c>
      <c r="M33" s="241">
        <v>430639000</v>
      </c>
      <c r="N33" s="241">
        <v>366043150</v>
      </c>
      <c r="O33" s="189">
        <f t="shared" si="8"/>
        <v>2329</v>
      </c>
      <c r="P33" s="90">
        <f t="shared" si="9"/>
        <v>11736619713.549999</v>
      </c>
      <c r="Q33" s="91">
        <f t="shared" si="10"/>
        <v>9956866951.3899994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12</v>
      </c>
      <c r="M34" s="241">
        <v>90076000</v>
      </c>
      <c r="N34" s="241">
        <v>76564600</v>
      </c>
      <c r="O34" s="189">
        <f t="shared" si="8"/>
        <v>2441</v>
      </c>
      <c r="P34" s="90">
        <f t="shared" si="9"/>
        <v>13501234881</v>
      </c>
      <c r="Q34" s="91">
        <f t="shared" si="10"/>
        <v>11475261918.75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34</v>
      </c>
      <c r="M35" s="241">
        <v>275440000</v>
      </c>
      <c r="N35" s="241">
        <v>234124000</v>
      </c>
      <c r="O35" s="189">
        <f t="shared" si="8"/>
        <v>2395</v>
      </c>
      <c r="P35" s="90">
        <f t="shared" si="9"/>
        <v>14681314521</v>
      </c>
      <c r="Q35" s="91">
        <f t="shared" si="10"/>
        <v>12453787326.860001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72</v>
      </c>
      <c r="M36" s="242">
        <v>603163000</v>
      </c>
      <c r="N36" s="242">
        <v>512688550</v>
      </c>
      <c r="O36" s="189">
        <f t="shared" si="8"/>
        <v>2522</v>
      </c>
      <c r="P36" s="90">
        <f t="shared" si="9"/>
        <v>19249350534.849998</v>
      </c>
      <c r="Q36" s="91">
        <f t="shared" si="10"/>
        <v>16209297398.299999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220</v>
      </c>
      <c r="M37" s="242">
        <v>1540397000</v>
      </c>
      <c r="N37" s="242">
        <v>1309337450</v>
      </c>
      <c r="O37" s="189">
        <f t="shared" si="8"/>
        <v>455</v>
      </c>
      <c r="P37" s="90">
        <f t="shared" si="9"/>
        <v>4299136178</v>
      </c>
      <c r="Q37" s="91">
        <f t="shared" si="10"/>
        <v>3549884905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129</v>
      </c>
      <c r="M38" s="242">
        <v>965097000</v>
      </c>
      <c r="N38" s="242">
        <v>820332450</v>
      </c>
      <c r="O38" s="189">
        <f t="shared" si="8"/>
        <v>245</v>
      </c>
      <c r="P38" s="90">
        <f t="shared" si="9"/>
        <v>2015975980</v>
      </c>
      <c r="Q38" s="91">
        <f t="shared" si="10"/>
        <v>1713579583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207</v>
      </c>
      <c r="M39" s="242">
        <v>1166222000</v>
      </c>
      <c r="N39" s="242">
        <v>991288700</v>
      </c>
      <c r="O39" s="189">
        <f t="shared" si="8"/>
        <v>255</v>
      </c>
      <c r="P39" s="90">
        <f t="shared" si="9"/>
        <v>1616549000</v>
      </c>
      <c r="Q39" s="91">
        <f t="shared" si="10"/>
        <v>1374066650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2303</v>
      </c>
      <c r="M40" s="115">
        <f t="shared" si="12"/>
        <v>16033429000</v>
      </c>
      <c r="N40" s="115">
        <f t="shared" si="12"/>
        <v>13628414650</v>
      </c>
      <c r="O40" s="190">
        <f t="shared" si="12"/>
        <v>37127</v>
      </c>
      <c r="P40" s="190">
        <f t="shared" si="12"/>
        <v>241264635526.85999</v>
      </c>
      <c r="Q40" s="190">
        <f t="shared" si="12"/>
        <v>203603074955.03992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G42" sqref="G42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142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1264</v>
      </c>
      <c r="D34" s="50">
        <f t="shared" ref="D34:D41" si="18">C34/O34</f>
        <v>0.56202756780791463</v>
      </c>
      <c r="E34" s="43">
        <v>11087352000</v>
      </c>
      <c r="F34" s="44">
        <v>9424249200</v>
      </c>
      <c r="G34" s="42">
        <v>985</v>
      </c>
      <c r="H34" s="50">
        <f t="shared" ref="H34:H41" si="19">G34/O34</f>
        <v>0.43797243219208537</v>
      </c>
      <c r="I34" s="43">
        <v>4225377000</v>
      </c>
      <c r="J34" s="44">
        <v>3591570450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2249</v>
      </c>
      <c r="P34" s="52">
        <f t="shared" ref="P34:P36" si="22">E34+I34+K34</f>
        <v>15312729000</v>
      </c>
      <c r="Q34" s="161">
        <f t="shared" ref="Q34:Q36" si="23">F34+J34+N34</f>
        <v>13015819650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1" si="25">F38+J38+N38</f>
        <v>0</v>
      </c>
    </row>
    <row r="39" spans="1:17" x14ac:dyDescent="0.25">
      <c r="A39" s="53">
        <v>6</v>
      </c>
      <c r="B39" s="54" t="s">
        <v>7</v>
      </c>
      <c r="C39" s="42">
        <v>2</v>
      </c>
      <c r="D39" s="50">
        <f t="shared" si="18"/>
        <v>1</v>
      </c>
      <c r="E39" s="43">
        <v>26000000</v>
      </c>
      <c r="F39" s="44">
        <v>22100000</v>
      </c>
      <c r="G39" s="42"/>
      <c r="H39" s="50">
        <f t="shared" si="19"/>
        <v>0</v>
      </c>
      <c r="I39" s="43"/>
      <c r="J39" s="44"/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2</v>
      </c>
      <c r="P39" s="52">
        <f>E39+I39+K39</f>
        <v>26000000</v>
      </c>
      <c r="Q39" s="161">
        <f t="shared" si="25"/>
        <v>22100000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44</v>
      </c>
      <c r="D41" s="73">
        <f t="shared" si="18"/>
        <v>0.84615384615384615</v>
      </c>
      <c r="E41" s="74">
        <v>656300000</v>
      </c>
      <c r="F41" s="75">
        <v>557855000</v>
      </c>
      <c r="G41" s="72">
        <v>8</v>
      </c>
      <c r="H41" s="73">
        <f t="shared" si="19"/>
        <v>0.15384615384615385</v>
      </c>
      <c r="I41" s="74">
        <v>38400000</v>
      </c>
      <c r="J41" s="75">
        <v>32640000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52</v>
      </c>
      <c r="P41" s="81">
        <f>E41+I41+K41</f>
        <v>694700000</v>
      </c>
      <c r="Q41" s="162">
        <f t="shared" si="25"/>
        <v>590495000</v>
      </c>
    </row>
    <row r="42" spans="1:17" ht="15.75" thickBot="1" x14ac:dyDescent="0.3">
      <c r="A42" s="252" t="s">
        <v>18</v>
      </c>
      <c r="B42" s="253"/>
      <c r="C42" s="237">
        <f>SUM(C34:C41)</f>
        <v>1310</v>
      </c>
      <c r="D42" s="127">
        <f>C42/O42</f>
        <v>0.5688232739904473</v>
      </c>
      <c r="E42" s="128">
        <f>SUM(E34:E41)</f>
        <v>11769652000</v>
      </c>
      <c r="F42" s="129">
        <f>SUM(F34:F41)</f>
        <v>10004204200</v>
      </c>
      <c r="G42" s="237">
        <f>SUM(G34:G41)</f>
        <v>993</v>
      </c>
      <c r="H42" s="127">
        <f>G42/O42</f>
        <v>0.43117672600955276</v>
      </c>
      <c r="I42" s="130">
        <f>SUM(I34:I41)</f>
        <v>4263777000</v>
      </c>
      <c r="J42" s="131">
        <f>SUM(J34:J41)</f>
        <v>3624210450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2303</v>
      </c>
      <c r="P42" s="83">
        <f>E42+I42+M42</f>
        <v>16033429000</v>
      </c>
      <c r="Q42" s="163">
        <f>F42+J42+N42</f>
        <v>13628414650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8" sqref="P8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142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86</v>
      </c>
      <c r="Q4" s="13">
        <v>541679000</v>
      </c>
      <c r="R4" s="13">
        <v>460427150</v>
      </c>
      <c r="S4" s="152"/>
      <c r="T4" s="12">
        <f>D4+J4+P4</f>
        <v>916</v>
      </c>
      <c r="U4" s="13">
        <f>E4+K4+Q4</f>
        <v>4458670677</v>
      </c>
      <c r="V4" s="13">
        <f>F4+L4+R4</f>
        <v>3789870075.5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259</v>
      </c>
      <c r="Q5" s="13">
        <v>1743401000</v>
      </c>
      <c r="R5" s="13">
        <v>1481890850</v>
      </c>
      <c r="S5" s="152"/>
      <c r="T5" s="12">
        <f t="shared" ref="T5:T10" si="0">D5+J5+P5</f>
        <v>1276</v>
      </c>
      <c r="U5" s="13">
        <f>E5+K5+Q5</f>
        <v>7584007332.46</v>
      </c>
      <c r="V5" s="13">
        <f>F5+L5+R5</f>
        <v>6433363491.289999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101</v>
      </c>
      <c r="Q6" s="13">
        <v>755382000</v>
      </c>
      <c r="R6" s="13">
        <v>642074700</v>
      </c>
      <c r="S6" s="152"/>
      <c r="T6" s="12">
        <f t="shared" si="0"/>
        <v>661</v>
      </c>
      <c r="U6" s="13">
        <f t="shared" ref="U6:U10" si="1">E6+K6+Q6</f>
        <v>5441902238</v>
      </c>
      <c r="V6" s="13">
        <f t="shared" ref="V6:V10" si="2">F6+L6+R6</f>
        <v>4610052502.0500002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953</v>
      </c>
      <c r="Q7" s="13">
        <v>5682476000</v>
      </c>
      <c r="R7" s="13">
        <v>4830104600</v>
      </c>
      <c r="S7" s="152"/>
      <c r="T7" s="12">
        <f t="shared" si="0"/>
        <v>10713</v>
      </c>
      <c r="U7" s="13">
        <f t="shared" si="1"/>
        <v>50953492133.399994</v>
      </c>
      <c r="V7" s="13">
        <f t="shared" si="2"/>
        <v>43253671868.999969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249</v>
      </c>
      <c r="Q8" s="13">
        <v>2313851000</v>
      </c>
      <c r="R8" s="13">
        <v>1966773350</v>
      </c>
      <c r="S8" s="152"/>
      <c r="T8" s="12">
        <f t="shared" si="0"/>
        <v>1558</v>
      </c>
      <c r="U8" s="13">
        <f t="shared" si="1"/>
        <v>14213711602</v>
      </c>
      <c r="V8" s="13">
        <f t="shared" si="2"/>
        <v>12042418599.150002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82</v>
      </c>
      <c r="Q9" s="13">
        <v>758670000</v>
      </c>
      <c r="R9" s="13">
        <v>644869500</v>
      </c>
      <c r="S9" s="152"/>
      <c r="T9" s="12">
        <f t="shared" si="0"/>
        <v>591</v>
      </c>
      <c r="U9" s="13">
        <f t="shared" si="1"/>
        <v>3895645123</v>
      </c>
      <c r="V9" s="13">
        <f t="shared" si="2"/>
        <v>3306163602.5299997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22</v>
      </c>
      <c r="Q10" s="13">
        <v>189019000</v>
      </c>
      <c r="R10" s="13">
        <v>160666150</v>
      </c>
      <c r="S10" s="152"/>
      <c r="T10" s="12">
        <f t="shared" si="0"/>
        <v>131</v>
      </c>
      <c r="U10" s="13">
        <f t="shared" si="1"/>
        <v>799587975</v>
      </c>
      <c r="V10" s="13">
        <f t="shared" si="2"/>
        <v>679649778.39999998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472</v>
      </c>
      <c r="U11" s="13">
        <f t="shared" ref="U11:U20" si="4">E11+K11+Q12</f>
        <v>3619297043</v>
      </c>
      <c r="V11" s="13">
        <f t="shared" ref="V11:V20" si="5">F11+L11+R12</f>
        <v>3064316952.23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65</v>
      </c>
      <c r="Q12" s="13">
        <v>447394000</v>
      </c>
      <c r="R12" s="13">
        <v>380284900</v>
      </c>
      <c r="S12" s="152"/>
      <c r="T12" s="12">
        <f t="shared" si="3"/>
        <v>282</v>
      </c>
      <c r="U12" s="13">
        <f t="shared" si="4"/>
        <v>1696227393</v>
      </c>
      <c r="V12" s="13">
        <f t="shared" si="5"/>
        <v>1441793284.8499999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36</v>
      </c>
      <c r="Q13" s="13">
        <v>325262000</v>
      </c>
      <c r="R13" s="13">
        <v>276472700</v>
      </c>
      <c r="S13" s="152"/>
      <c r="T13" s="12">
        <f t="shared" si="3"/>
        <v>587</v>
      </c>
      <c r="U13" s="13">
        <f t="shared" si="4"/>
        <v>4842678794</v>
      </c>
      <c r="V13" s="13">
        <f t="shared" si="5"/>
        <v>4094734269.29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93</v>
      </c>
      <c r="Q14" s="13">
        <v>805059000</v>
      </c>
      <c r="R14" s="13">
        <v>684300150</v>
      </c>
      <c r="S14" s="152"/>
      <c r="T14" s="12">
        <f t="shared" si="3"/>
        <v>179</v>
      </c>
      <c r="U14" s="13">
        <f t="shared" si="4"/>
        <v>1393162742</v>
      </c>
      <c r="V14" s="13">
        <f t="shared" si="5"/>
        <v>1182463330.7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42</v>
      </c>
      <c r="Q15" s="13">
        <v>330708000</v>
      </c>
      <c r="R15" s="13">
        <v>281101800</v>
      </c>
      <c r="S15" s="152"/>
      <c r="T15" s="12">
        <f t="shared" si="3"/>
        <v>133</v>
      </c>
      <c r="U15" s="13">
        <f t="shared" si="4"/>
        <v>1189551132</v>
      </c>
      <c r="V15" s="13">
        <f t="shared" si="5"/>
        <v>997248862.29999995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23</v>
      </c>
      <c r="Q16" s="13">
        <v>184538000</v>
      </c>
      <c r="R16" s="13">
        <v>156857300</v>
      </c>
      <c r="S16" s="152"/>
      <c r="T16" s="12">
        <f t="shared" si="3"/>
        <v>85</v>
      </c>
      <c r="U16" s="13">
        <f t="shared" si="4"/>
        <v>599248268</v>
      </c>
      <c r="V16" s="13">
        <f t="shared" si="5"/>
        <v>509361027.80000001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22</v>
      </c>
      <c r="Q17" s="13">
        <v>199362000</v>
      </c>
      <c r="R17" s="13">
        <v>169457700</v>
      </c>
      <c r="S17" s="152"/>
      <c r="T17" s="12">
        <f>D17+J17+P18</f>
        <v>1898</v>
      </c>
      <c r="U17" s="13">
        <f t="shared" si="4"/>
        <v>10590365985</v>
      </c>
      <c r="V17" s="13">
        <f t="shared" si="5"/>
        <v>8995588107.5099983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260</v>
      </c>
      <c r="Q18" s="13">
        <v>1692473000</v>
      </c>
      <c r="R18" s="13">
        <v>1438602050</v>
      </c>
      <c r="S18" s="152"/>
      <c r="T18" s="12">
        <f>D18+J18+P19</f>
        <v>52</v>
      </c>
      <c r="U18" s="13">
        <f t="shared" si="4"/>
        <v>407851000</v>
      </c>
      <c r="V18" s="13">
        <f t="shared" si="5"/>
        <v>347310850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9</v>
      </c>
      <c r="Q19" s="13">
        <v>59155000</v>
      </c>
      <c r="R19" s="13">
        <v>50281750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23289</v>
      </c>
      <c r="U22" s="109">
        <f>SUM(U4:U20)</f>
        <v>132045195880.85999</v>
      </c>
      <c r="V22" s="109">
        <f>SUM(V4:V20)</f>
        <v>112038663994.58995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2303</v>
      </c>
      <c r="Q23" s="109">
        <f>SUM(Q4:Q22)</f>
        <v>16033429000</v>
      </c>
      <c r="R23" s="109">
        <f>SUM(R4:R22)</f>
        <v>13628414650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4" sqref="B4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143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1658</v>
      </c>
      <c r="C3" s="2">
        <v>11354090000</v>
      </c>
      <c r="D3" s="2">
        <v>9650976500</v>
      </c>
    </row>
    <row r="4" spans="1:4" x14ac:dyDescent="0.25">
      <c r="A4" s="1" t="s">
        <v>78</v>
      </c>
      <c r="B4" s="1">
        <v>645</v>
      </c>
      <c r="C4" s="2">
        <v>4679339000</v>
      </c>
      <c r="D4" s="2">
        <v>3977438150</v>
      </c>
    </row>
    <row r="5" spans="1:4" x14ac:dyDescent="0.25">
      <c r="A5" s="141" t="s">
        <v>18</v>
      </c>
      <c r="B5" s="140">
        <f>SUM(B3:B4)</f>
        <v>2303</v>
      </c>
      <c r="C5" s="142">
        <f>SUM(C3:C4)</f>
        <v>16033429000</v>
      </c>
      <c r="D5" s="142">
        <f>SUM(D3:D4)</f>
        <v>13628414650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2023-05-30T05:05:31Z</dcterms:modified>
</cp:coreProperties>
</file>